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Your counts" sheetId="2" state="visible" r:id="rId2"/>
    <sheet xmlns:r="http://schemas.openxmlformats.org/officeDocument/2006/relationships" name="Estima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;-"/>
    <numFmt numFmtId="165" formatCode="$#,##0.00;($#,##0.00);-"/>
    <numFmt numFmtId="166" formatCode="0%;(0%);-"/>
    <numFmt numFmtId="167" formatCode="$#,##0;($#,##0);-"/>
  </numFmts>
  <fonts count="9">
    <font>
      <name val="Calibri"/>
      <family val="2"/>
      <color theme="1"/>
      <sz val="11"/>
      <scheme val="minor"/>
    </font>
    <font>
      <name val="Georgia"/>
      <i val="1"/>
      <color rgb="0012201F"/>
      <sz val="20"/>
    </font>
    <font>
      <name val="Arial"/>
    </font>
    <font>
      <name val="Arial"/>
      <b val="1"/>
      <color rgb="0012201F"/>
    </font>
    <font>
      <name val="Arial"/>
      <i val="1"/>
      <color rgb="00666666"/>
      <sz val="9"/>
    </font>
    <font>
      <name val="Arial"/>
      <color rgb="000000FF"/>
    </font>
    <font>
      <name val="Arial"/>
      <sz val="9"/>
    </font>
    <font>
      <name val="Arial"/>
      <color rgb="00008000"/>
    </font>
    <font>
      <name val="Arial"/>
      <color theme="1"/>
      <sz val="11"/>
    </font>
  </fonts>
  <fills count="5">
    <fill>
      <patternFill/>
    </fill>
    <fill>
      <patternFill patternType="gray125"/>
    </fill>
    <fill>
      <patternFill patternType="solid">
        <fgColor rgb="00D6EAE5"/>
      </patternFill>
    </fill>
    <fill>
      <patternFill patternType="solid">
        <fgColor rgb="00FFF3C4"/>
      </patternFill>
    </fill>
    <fill>
      <patternFill patternType="solid">
        <fgColor rgb="00E4F1EE"/>
      </patternFill>
    </fill>
  </fills>
  <borders count="2">
    <border>
      <left/>
      <right/>
      <top/>
      <bottom/>
      <diagonal/>
    </border>
    <border>
      <bottom style="thin">
        <color rgb="00DCE4E1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4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4" borderId="0" pivotButton="0" quotePrefix="0" xfId="0"/>
    <xf numFmtId="0" fontId="8" fillId="4" borderId="0" pivotButton="0" quotePrefix="0" xfId="0"/>
    <xf numFmtId="0" fontId="4" fillId="0" borderId="0" pivotButton="0" quotePrefix="0" xfId="0"/>
    <xf numFmtId="0" fontId="8" fillId="0" borderId="0" pivotButton="0" quotePrefix="0" xfId="0"/>
    <xf numFmtId="0" fontId="3" fillId="2" borderId="1" pivotButton="0" quotePrefix="0" xfId="0"/>
    <xf numFmtId="0" fontId="8" fillId="0" borderId="1" pivotButton="0" quotePrefix="0" xfId="0"/>
    <xf numFmtId="0" fontId="8" fillId="0" borderId="1" applyAlignment="1" pivotButton="0" quotePrefix="0" xfId="0">
      <alignment vertical="top" wrapText="1"/>
    </xf>
    <xf numFmtId="0" fontId="5" fillId="3" borderId="1" pivotButton="0" quotePrefix="0" xfId="0"/>
    <xf numFmtId="0" fontId="4" fillId="0" borderId="1" pivotButton="0" quotePrefix="0" xfId="0"/>
    <xf numFmtId="0" fontId="6" fillId="0" borderId="1" applyAlignment="1" pivotButton="0" quotePrefix="0" xfId="0">
      <alignment vertical="top" wrapText="1"/>
    </xf>
    <xf numFmtId="164" fontId="5" fillId="3" borderId="1" pivotButton="0" quotePrefix="0" xfId="0"/>
    <xf numFmtId="164" fontId="4" fillId="0" borderId="1" pivotButton="0" quotePrefix="0" xfId="0"/>
    <xf numFmtId="0" fontId="3" fillId="0" borderId="0" pivotButton="0" quotePrefix="0" xfId="0"/>
    <xf numFmtId="0" fontId="2" fillId="0" borderId="0" pivotButton="0" quotePrefix="0" xfId="0"/>
    <xf numFmtId="165" fontId="5" fillId="0" borderId="0" pivotButton="0" quotePrefix="0" xfId="0"/>
    <xf numFmtId="0" fontId="6" fillId="0" borderId="0" applyAlignment="1" pivotButton="0" quotePrefix="0" xfId="0">
      <alignment vertical="top" wrapText="1"/>
    </xf>
    <xf numFmtId="166" fontId="5" fillId="0" borderId="0" pivotButton="0" quotePrefix="0" xfId="0"/>
    <xf numFmtId="0" fontId="3" fillId="2" borderId="1" applyAlignment="1" pivotButton="0" quotePrefix="0" xfId="0">
      <alignment vertical="top" wrapText="1"/>
    </xf>
    <xf numFmtId="0" fontId="2" fillId="0" borderId="1" pivotButton="0" quotePrefix="0" xfId="0"/>
    <xf numFmtId="164" fontId="7" fillId="0" borderId="1" pivotButton="0" quotePrefix="0" xfId="0"/>
    <xf numFmtId="166" fontId="2" fillId="0" borderId="1" pivotButton="0" quotePrefix="0" xfId="0"/>
    <xf numFmtId="164" fontId="2" fillId="0" borderId="1" pivotButton="0" quotePrefix="0" xfId="0"/>
    <xf numFmtId="165" fontId="2" fillId="0" borderId="1" pivotButton="0" quotePrefix="0" xfId="0"/>
    <xf numFmtId="0" fontId="6" fillId="0" borderId="1" pivotButton="0" quotePrefix="0" xfId="0"/>
    <xf numFmtId="164" fontId="3" fillId="0" borderId="0" pivotButton="0" quotePrefix="0" xfId="0"/>
    <xf numFmtId="164" fontId="2" fillId="0" borderId="0" pivotButton="0" quotePrefix="0" xfId="0"/>
    <xf numFmtId="167" fontId="2" fillId="0" borderId="0" pivotButton="0" quotePrefix="0" xfId="0"/>
    <xf numFmtId="167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E5A55"/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Hartley Health: Medicare APCM eligibility worksheet</t>
        </is>
      </c>
    </row>
    <row r="2">
      <c r="A2" s="2" t="inlineStr"/>
    </row>
    <row r="3">
      <c r="A3" s="3" t="inlineStr">
        <is>
          <t>What this is</t>
        </is>
      </c>
    </row>
    <row r="4">
      <c r="A4" s="2" t="inlineStr">
        <is>
          <t>A first estimate of what Medicare Advanced Primary Care Management (APCM, HCPCS G0556-G0558) could be worth to your practice. It uses COUNTS ONLY. Do not enter names, dates of birth, MRNs or any other patient detail anywhere in this file.</t>
        </is>
      </c>
    </row>
    <row r="5">
      <c r="A5" s="2" t="inlineStr"/>
    </row>
    <row r="6">
      <c r="A6" s="3" t="inlineStr">
        <is>
          <t>How to fill it in</t>
        </is>
      </c>
    </row>
    <row r="7">
      <c r="A7" s="2" t="inlineStr">
        <is>
          <t>1. Go to the 'Your counts' tab. Enter your numbers in the YELLOW cells (column C). Column D shows an example of the expected format.</t>
        </is>
      </c>
    </row>
    <row r="8">
      <c r="A8" s="2" t="inlineStr">
        <is>
          <t>2. The 'Estimate' tab calculates by itself. Blue numbers on that tab are assumptions; change them if you know better (for example your local payment rates).</t>
        </is>
      </c>
    </row>
    <row r="9">
      <c r="A9" s="2" t="inlineStr">
        <is>
          <t>3. Send the file back to Hartley, or just the totals. We will turn it into a one-page audit.</t>
        </is>
      </c>
    </row>
    <row r="10">
      <c r="A10" s="2" t="inlineStr"/>
    </row>
    <row r="11">
      <c r="A11" s="3" t="inlineStr">
        <is>
          <t>Why counts are not patient data</t>
        </is>
      </c>
    </row>
    <row r="12">
      <c r="A12" s="2" t="inlineStr">
        <is>
          <t>An aggregate number such as '412 patients with two or more chronic conditions' identifies nobody. Patient-level data is only shared later, if you decide to go ahead, and only after a Business Associate Agreement is signed.</t>
        </is>
      </c>
    </row>
    <row r="13">
      <c r="A13" s="2" t="inlineStr"/>
    </row>
    <row r="14">
      <c r="A14" s="3" t="inlineStr">
        <is>
          <t>Important</t>
        </is>
      </c>
    </row>
    <row r="15">
      <c r="A15" s="4" t="inlineStr">
        <is>
          <t>This is a planning estimate, not billing, legal or clinical advice. Actual payment depends on your payment locality, claim adjudication, documented patient consent, and no conflicting care-management billing (CCM, PCM, TCM) by the same practitioner in the same month. Rates: CY2026 Medicare Physician Fee Schedule national non-facility amounts (CMS-1832-F).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E5A55"/>
    <outlinePr summaryBelow="1" summaryRight="1"/>
    <pageSetUpPr/>
  </sheetPr>
  <dimension ref="A1:E1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62" customWidth="1" min="2" max="2"/>
    <col width="16" customWidth="1" min="3" max="3"/>
    <col width="14" customWidth="1" min="4" max="4"/>
    <col width="60" customWidth="1" min="5" max="5"/>
  </cols>
  <sheetData>
    <row r="1" ht="34" customHeight="1">
      <c r="A1" s="5" t="inlineStr">
        <is>
          <t>Your counts</t>
        </is>
      </c>
      <c r="B1" s="6" t="n"/>
      <c r="C1" s="6" t="n"/>
      <c r="D1" s="6" t="n"/>
      <c r="E1" s="6" t="n"/>
    </row>
    <row r="2">
      <c r="A2" s="7" t="inlineStr">
        <is>
          <t>Enter numbers in the yellow cells only. Column D is an example, not your data.</t>
        </is>
      </c>
      <c r="B2" s="8" t="n"/>
      <c r="C2" s="8" t="n"/>
      <c r="D2" s="8" t="n"/>
      <c r="E2" s="8" t="n"/>
    </row>
    <row r="3">
      <c r="A3" s="8" t="n"/>
      <c r="B3" s="8" t="n"/>
      <c r="C3" s="8" t="n"/>
      <c r="D3" s="8" t="n"/>
      <c r="E3" s="8" t="n"/>
    </row>
    <row r="4">
      <c r="A4" s="9" t="inlineStr"/>
      <c r="B4" s="9" t="inlineStr">
        <is>
          <t>Question</t>
        </is>
      </c>
      <c r="C4" s="9" t="inlineStr">
        <is>
          <t>Your number</t>
        </is>
      </c>
      <c r="D4" s="9" t="inlineStr">
        <is>
          <t>Example</t>
        </is>
      </c>
      <c r="E4" s="9" t="inlineStr">
        <is>
          <t>How to find it</t>
        </is>
      </c>
    </row>
    <row r="5" ht="42" customHeight="1">
      <c r="A5" s="10" t="inlineStr"/>
      <c r="B5" s="11" t="inlineStr">
        <is>
          <t>Practice / health center name</t>
        </is>
      </c>
      <c r="C5" s="12" t="n"/>
      <c r="D5" s="13" t="inlineStr">
        <is>
          <t>Riverside Family Health</t>
        </is>
      </c>
      <c r="E5" s="14" t="inlineStr">
        <is>
          <t>Text.</t>
        </is>
      </c>
    </row>
    <row r="6" ht="42" customHeight="1">
      <c r="A6" s="10" t="inlineStr">
        <is>
          <t>A</t>
        </is>
      </c>
      <c r="B6" s="11" t="inlineStr">
        <is>
          <t>A. Patients with ORIGINAL (Traditional) Medicare Part B, seen in the last 3 years</t>
        </is>
      </c>
      <c r="C6" s="15" t="n"/>
      <c r="D6" s="16" t="n">
        <v>1240</v>
      </c>
      <c r="E6" s="14" t="inlineStr">
        <is>
          <t>EHR report: primary insurance = Medicare Part B (exclude Medicare Advantage plans), last visit within 36 months.</t>
        </is>
      </c>
    </row>
    <row r="7" ht="42" customHeight="1">
      <c r="A7" s="10" t="inlineStr">
        <is>
          <t>B</t>
        </is>
      </c>
      <c r="B7" s="11" t="inlineStr">
        <is>
          <t>B. Of A: patients with TWO OR MORE chronic conditions on the problem list</t>
        </is>
      </c>
      <c r="C7" s="15" t="n"/>
      <c r="D7" s="16" t="n">
        <v>820</v>
      </c>
      <c r="E7" s="14" t="inlineStr">
        <is>
          <t>Same report, filtered to 2+ chronic conditions (diabetes, hypertension, CHF, COPD, CKD, depression, etc.).</t>
        </is>
      </c>
    </row>
    <row r="8" ht="42" customHeight="1">
      <c r="A8" s="10" t="inlineStr">
        <is>
          <t>C</t>
        </is>
      </c>
      <c r="B8" s="11" t="inlineStr">
        <is>
          <t>C. Of B: patients who also have Medicaid as a Qualified Medicare Beneficiary (QMB)</t>
        </is>
      </c>
      <c r="C8" s="15" t="n"/>
      <c r="D8" s="16" t="n">
        <v>260</v>
      </c>
      <c r="E8" s="14" t="inlineStr">
        <is>
          <t>Secondary insurance = Medicaid / QMB. If you only know 'dual eligible', use that and tell us.</t>
        </is>
      </c>
    </row>
    <row r="9" ht="42" customHeight="1">
      <c r="A9" s="10" t="inlineStr">
        <is>
          <t>D</t>
        </is>
      </c>
      <c r="B9" s="11" t="inlineStr">
        <is>
          <t>D. Of A: patients CURRENTLY billed for Chronic Care Management (CCM) or PCM</t>
        </is>
      </c>
      <c r="C9" s="15" t="n"/>
      <c r="D9" s="16" t="n">
        <v>0</v>
      </c>
      <c r="E9" s="14" t="inlineStr">
        <is>
          <t>0 if you do not bill CCM. They can switch to APCM but need new consent.</t>
        </is>
      </c>
    </row>
    <row r="10" ht="42" customHeight="1">
      <c r="A10" s="10" t="inlineStr">
        <is>
          <t>E</t>
        </is>
      </c>
      <c r="B10" s="11" t="inlineStr">
        <is>
          <t>E. Payment locality or state (optional)</t>
        </is>
      </c>
      <c r="C10" s="12" t="n"/>
      <c r="D10" s="13" t="inlineStr">
        <is>
          <t>NY - Manhattan</t>
        </is>
      </c>
      <c r="E10" s="14" t="inlineStr">
        <is>
          <t>Your MAC payment locality if you know it. Leave blank otherwise.</t>
        </is>
      </c>
    </row>
    <row r="11">
      <c r="A11" s="8" t="n"/>
      <c r="B11" s="8" t="n"/>
      <c r="C11" s="8" t="n"/>
      <c r="D11" s="8" t="n"/>
      <c r="E11" s="8" t="n"/>
    </row>
    <row r="12">
      <c r="A12" s="8" t="n"/>
      <c r="B12" s="7" t="inlineStr">
        <is>
          <t>Check: B must not exceed A, and C must not exceed B.</t>
        </is>
      </c>
      <c r="C12" s="8" t="n"/>
      <c r="D12" s="8" t="n"/>
      <c r="E12" s="8" t="n"/>
    </row>
    <row r="13">
      <c r="A13" s="8" t="n"/>
      <c r="B13" s="17" t="inlineStr">
        <is>
          <t>Counts consistent?</t>
        </is>
      </c>
      <c r="C13" s="18">
        <f>IF(AND('Your counts'!$C$7&lt;='Your counts'!$C$6,'Your counts'!$C$8&lt;='Your counts'!$C$7,'Your counts'!$C$9&lt;='Your counts'!$C$6),"OK","Check B, C, D")</f>
        <v/>
      </c>
      <c r="D13" s="8" t="n"/>
      <c r="E13" s="8" t="n"/>
    </row>
  </sheetData>
  <dataValidations count="1">
    <dataValidation sqref="C6 C7 C8 C9" showDropDown="0" showInputMessage="0" showErrorMessage="1" allowBlank="0" error="Please enter a whole number (a count, not names).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E5A55"/>
    <outlinePr summaryBelow="1" summaryRight="1"/>
    <pageSetUpPr/>
  </sheetPr>
  <dimension ref="A1:F3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5" customWidth="1" min="2" max="2"/>
    <col width="15" customWidth="1" min="3" max="3"/>
    <col width="15" customWidth="1" min="4" max="4"/>
    <col width="15" customWidth="1" min="5" max="5"/>
    <col width="52" customWidth="1" min="6" max="6"/>
  </cols>
  <sheetData>
    <row r="1" ht="34" customHeight="1">
      <c r="A1" s="5" t="inlineStr">
        <is>
          <t>Estimate</t>
        </is>
      </c>
      <c r="B1" s="6" t="n"/>
      <c r="C1" s="6" t="n"/>
      <c r="D1" s="6" t="n"/>
      <c r="E1" s="6" t="n"/>
      <c r="F1" s="6" t="n"/>
    </row>
    <row r="2">
      <c r="A2" s="7" t="inlineStr">
        <is>
          <t>Black = calculated. Blue = assumption you may change. Green = pulled from 'Your counts'.</t>
        </is>
      </c>
      <c r="B2" s="8" t="n"/>
      <c r="C2" s="8" t="n"/>
      <c r="D2" s="8" t="n"/>
      <c r="E2" s="8" t="n"/>
      <c r="F2" s="8" t="n"/>
    </row>
    <row r="3">
      <c r="A3" s="8" t="n"/>
      <c r="B3" s="8" t="n"/>
      <c r="C3" s="8" t="n"/>
      <c r="D3" s="8" t="n"/>
      <c r="E3" s="8" t="n"/>
      <c r="F3" s="8" t="n"/>
    </row>
    <row r="4">
      <c r="A4" s="17" t="inlineStr">
        <is>
          <t>Assumptions</t>
        </is>
      </c>
      <c r="B4" s="8" t="n"/>
      <c r="C4" s="8" t="n"/>
      <c r="D4" s="8" t="n"/>
      <c r="E4" s="8" t="n"/>
      <c r="F4" s="8" t="n"/>
    </row>
    <row r="5">
      <c r="A5" s="18" t="inlineStr">
        <is>
          <t>Rate G0558 (2+ conditions, QMB) per month</t>
        </is>
      </c>
      <c r="B5" s="19" t="n">
        <v>117.24</v>
      </c>
      <c r="C5" s="8" t="n"/>
      <c r="D5" s="8" t="n"/>
      <c r="E5" s="8" t="n"/>
      <c r="F5" s="20" t="inlineStr">
        <is>
          <t>CY2026 PFS national non-facility, CMS-1832-F addenda. Varies by locality.</t>
        </is>
      </c>
    </row>
    <row r="6">
      <c r="A6" s="18" t="inlineStr">
        <is>
          <t>Rate G0557 (2+ conditions) per month</t>
        </is>
      </c>
      <c r="B6" s="19" t="n">
        <v>53.78</v>
      </c>
      <c r="C6" s="8" t="n"/>
      <c r="D6" s="8" t="n"/>
      <c r="E6" s="8" t="n"/>
      <c r="F6" s="20" t="inlineStr">
        <is>
          <t>Same source.</t>
        </is>
      </c>
    </row>
    <row r="7">
      <c r="A7" s="18" t="inlineStr">
        <is>
          <t>Rate G0556 (0-1 conditions) per month</t>
        </is>
      </c>
      <c r="B7" s="19" t="n">
        <v>16.37</v>
      </c>
      <c r="C7" s="8" t="n"/>
      <c r="D7" s="8" t="n"/>
      <c r="E7" s="8" t="n"/>
      <c r="F7" s="20" t="inlineStr">
        <is>
          <t>Same source. Not pursued in this estimate: outreach costs more than it pays.</t>
        </is>
      </c>
    </row>
    <row r="8">
      <c r="A8" s="18" t="inlineStr">
        <is>
          <t>Medicare share of the allowed amount</t>
        </is>
      </c>
      <c r="B8" s="21" t="n">
        <v>0.8</v>
      </c>
      <c r="C8" s="8" t="n"/>
      <c r="D8" s="8" t="n"/>
      <c r="E8" s="8" t="n"/>
      <c r="F8" s="20" t="inlineStr">
        <is>
          <t>Part B pays 80%; the other 20% is coinsurance.</t>
        </is>
      </c>
    </row>
    <row r="9">
      <c r="A9" s="18" t="inlineStr">
        <is>
          <t>Sequestration cut on the Medicare share</t>
        </is>
      </c>
      <c r="B9" s="21" t="n">
        <v>0.02</v>
      </c>
      <c r="C9" s="8" t="n"/>
      <c r="D9" s="8" t="n"/>
      <c r="E9" s="8" t="n"/>
      <c r="F9" s="20" t="inlineStr">
        <is>
          <t>2% payment reduction applied to Medicare claims.</t>
        </is>
      </c>
    </row>
    <row r="10">
      <c r="A10" s="18" t="inlineStr">
        <is>
          <t>Coinsurance actually collected, non-QMB</t>
        </is>
      </c>
      <c r="B10" s="21" t="n">
        <v>0.8</v>
      </c>
      <c r="C10" s="8" t="n"/>
      <c r="D10" s="8" t="n"/>
      <c r="E10" s="8" t="n"/>
      <c r="F10" s="20" t="inlineStr">
        <is>
          <t>Paid by the patient or a supplemental plan. Conservative guess; your collection rate may differ.</t>
        </is>
      </c>
    </row>
    <row r="11">
      <c r="A11" s="18" t="inlineStr">
        <is>
          <t>Coinsurance actually collected, QMB</t>
        </is>
      </c>
      <c r="B11" s="21" t="n">
        <v>0</v>
      </c>
      <c r="C11" s="8" t="n"/>
      <c r="D11" s="8" t="n"/>
      <c r="E11" s="8" t="n"/>
      <c r="F11" s="20" t="inlineStr">
        <is>
          <t>QMB patients cannot be billed. Medicaid crossover often pays little under 'lesser-of' rules. Set to 0% to be conservative; verify with your state.</t>
        </is>
      </c>
    </row>
    <row r="12">
      <c r="A12" s="18" t="inlineStr">
        <is>
          <t>Consent rate, QMB patients</t>
        </is>
      </c>
      <c r="B12" s="21" t="n">
        <v>0.65</v>
      </c>
      <c r="C12" s="8" t="n"/>
      <c r="D12" s="8" t="n"/>
      <c r="E12" s="8" t="n"/>
      <c r="F12" s="20" t="inlineStr">
        <is>
          <t>Planning assumption: no cost to the patient.</t>
        </is>
      </c>
    </row>
    <row r="13">
      <c r="A13" s="18" t="inlineStr">
        <is>
          <t>Consent rate, non-QMB patients</t>
        </is>
      </c>
      <c r="B13" s="21" t="n">
        <v>0.25</v>
      </c>
      <c r="C13" s="8" t="n"/>
      <c r="D13" s="8" t="n"/>
      <c r="E13" s="8" t="n"/>
      <c r="F13" s="20" t="inlineStr">
        <is>
          <t>Planning assumption: ~$11/month coinsurance is the main reason people decline.</t>
        </is>
      </c>
    </row>
    <row r="14">
      <c r="A14" s="18" t="inlineStr">
        <is>
          <t>Hartley fee per enrolled G0558 patient per month</t>
        </is>
      </c>
      <c r="B14" s="19" t="n">
        <v>35</v>
      </c>
      <c r="C14" s="8" t="n"/>
      <c r="D14" s="8" t="n"/>
      <c r="E14" s="8" t="n"/>
      <c r="F14" s="20" t="inlineStr">
        <is>
          <t>Proposed pilot fee (fixed, never a share of collections). Charged only for delivered months.</t>
        </is>
      </c>
    </row>
    <row r="15">
      <c r="A15" s="18" t="inlineStr">
        <is>
          <t>Hartley fee per enrolled G0557 patient per month</t>
        </is>
      </c>
      <c r="B15" s="19" t="n">
        <v>15</v>
      </c>
      <c r="C15" s="8" t="n"/>
      <c r="D15" s="8" t="n"/>
      <c r="E15" s="8" t="n"/>
      <c r="F15" s="20" t="inlineStr">
        <is>
          <t>Same terms. Lower because the practice collects less.</t>
        </is>
      </c>
    </row>
    <row r="16">
      <c r="A16" s="8" t="n"/>
      <c r="B16" s="8" t="n"/>
      <c r="C16" s="8" t="n"/>
      <c r="D16" s="8" t="n"/>
      <c r="E16" s="8" t="n"/>
      <c r="F16" s="8" t="n"/>
    </row>
    <row r="17">
      <c r="A17" s="17" t="inlineStr">
        <is>
          <t>Your panel</t>
        </is>
      </c>
      <c r="B17" s="8" t="n"/>
      <c r="C17" s="8" t="n"/>
      <c r="D17" s="8" t="n"/>
      <c r="E17" s="8" t="n"/>
      <c r="F17" s="8" t="n"/>
    </row>
    <row r="18" ht="30" customHeight="1">
      <c r="A18" s="22" t="inlineStr">
        <is>
          <t>Cohort</t>
        </is>
      </c>
      <c r="B18" s="22" t="inlineStr">
        <is>
          <t>Eligible</t>
        </is>
      </c>
      <c r="C18" s="22" t="inlineStr">
        <is>
          <t>Consent rate</t>
        </is>
      </c>
      <c r="D18" s="22" t="inlineStr">
        <is>
          <t>Enrolled</t>
        </is>
      </c>
      <c r="E18" s="22" t="inlineStr">
        <is>
          <t>Collected per patient-month</t>
        </is>
      </c>
      <c r="F18" s="22" t="inlineStr">
        <is>
          <t>Note</t>
        </is>
      </c>
    </row>
    <row r="19">
      <c r="A19" s="23" t="inlineStr">
        <is>
          <t>G0558: QMB, 2+ conditions</t>
        </is>
      </c>
      <c r="B19" s="24">
        <f>'Your counts'!$C$8</f>
        <v/>
      </c>
      <c r="C19" s="25">
        <f>$B$12</f>
        <v/>
      </c>
      <c r="D19" s="26">
        <f>ROUND(B19*C19,0)</f>
        <v/>
      </c>
      <c r="E19" s="27">
        <f>$B$5*($B$8*(1-$B$9)+(1-$B$8)*$B$11)</f>
        <v/>
      </c>
      <c r="F19" s="28" t="inlineStr">
        <is>
          <t>Top tier; no cost to the patient.</t>
        </is>
      </c>
    </row>
    <row r="20">
      <c r="A20" s="23" t="inlineStr">
        <is>
          <t>G0557: 2+ conditions, not QMB</t>
        </is>
      </c>
      <c r="B20" s="24">
        <f>MAX('Your counts'!$C$7-'Your counts'!$C$8,0)</f>
        <v/>
      </c>
      <c r="C20" s="25">
        <f>$B$13</f>
        <v/>
      </c>
      <c r="D20" s="26">
        <f>ROUND(B20*C20,0)</f>
        <v/>
      </c>
      <c r="E20" s="27">
        <f>$B$6*($B$8*(1-$B$9)+(1-$B$8)*$B$10)</f>
        <v/>
      </c>
      <c r="F20" s="28" t="inlineStr">
        <is>
          <t>Largest group; consent is the constraint.</t>
        </is>
      </c>
    </row>
    <row r="21">
      <c r="A21" s="23" t="inlineStr">
        <is>
          <t>G0556: 0-1 conditions (not pursued)</t>
        </is>
      </c>
      <c r="B21" s="24">
        <f>MAX('Your counts'!$C$6-'Your counts'!$C$7,0)</f>
        <v/>
      </c>
      <c r="C21" s="25" t="n">
        <v>0</v>
      </c>
      <c r="D21" s="26">
        <f>0</f>
        <v/>
      </c>
      <c r="E21" s="27">
        <f>$B$7</f>
        <v/>
      </c>
      <c r="F21" s="28" t="inlineStr">
        <is>
          <t>Shown for completeness.</t>
        </is>
      </c>
    </row>
    <row r="22">
      <c r="A22" s="17" t="inlineStr">
        <is>
          <t>Total</t>
        </is>
      </c>
      <c r="B22" s="29">
        <f>SUM(B19:B21)</f>
        <v/>
      </c>
      <c r="C22" s="8" t="n"/>
      <c r="D22" s="29">
        <f>SUM(D19:D21)</f>
        <v/>
      </c>
      <c r="E22" s="8" t="n"/>
      <c r="F22" s="8" t="n"/>
    </row>
    <row r="23">
      <c r="A23" s="8" t="n"/>
      <c r="B23" s="8" t="n"/>
      <c r="C23" s="8" t="n"/>
      <c r="D23" s="8" t="n"/>
      <c r="E23" s="8" t="n"/>
      <c r="F23" s="8" t="n"/>
    </row>
    <row r="24">
      <c r="A24" s="17" t="inlineStr">
        <is>
          <t>Result at full enrollment</t>
        </is>
      </c>
      <c r="B24" s="8" t="n"/>
      <c r="C24" s="8" t="n"/>
      <c r="D24" s="8" t="n"/>
      <c r="E24" s="8" t="n"/>
      <c r="F24" s="8" t="n"/>
    </row>
    <row r="25">
      <c r="A25" s="18" t="inlineStr">
        <is>
          <t>Enrolled patients</t>
        </is>
      </c>
      <c r="B25" s="30">
        <f>D22</f>
        <v/>
      </c>
      <c r="C25" s="8" t="n"/>
      <c r="D25" s="8" t="n"/>
      <c r="E25" s="8" t="n"/>
      <c r="F25" s="8" t="n"/>
    </row>
    <row r="26">
      <c r="A26" s="18" t="inlineStr">
        <is>
          <t>Practice collections per month</t>
        </is>
      </c>
      <c r="B26" s="31">
        <f>D19*E19+D20*E20</f>
        <v/>
      </c>
      <c r="C26" s="8" t="n"/>
      <c r="D26" s="8" t="n"/>
      <c r="E26" s="8" t="n"/>
      <c r="F26" s="8" t="n"/>
    </row>
    <row r="27">
      <c r="A27" s="18" t="inlineStr">
        <is>
          <t>Practice collections per year</t>
        </is>
      </c>
      <c r="B27" s="31">
        <f>B26*12</f>
        <v/>
      </c>
      <c r="C27" s="8" t="n"/>
      <c r="D27" s="8" t="n"/>
      <c r="E27" s="8" t="n"/>
      <c r="F27" s="8" t="n"/>
    </row>
    <row r="28">
      <c r="A28" s="18" t="inlineStr">
        <is>
          <t>Hartley fee per year</t>
        </is>
      </c>
      <c r="B28" s="31">
        <f>(D19*$B$14+D20*$B$15)*12</f>
        <v/>
      </c>
      <c r="C28" s="8" t="n"/>
      <c r="D28" s="8" t="n"/>
      <c r="E28" s="8" t="n"/>
      <c r="F28" s="8" t="n"/>
    </row>
    <row r="29">
      <c r="A29" s="18" t="inlineStr">
        <is>
          <t>Net to the practice per year</t>
        </is>
      </c>
      <c r="B29" s="32">
        <f>B27-B28</f>
        <v/>
      </c>
      <c r="C29" s="8" t="n"/>
      <c r="D29" s="8" t="n"/>
      <c r="E29" s="8" t="n"/>
      <c r="F29" s="8" t="n"/>
    </row>
    <row r="30">
      <c r="A30" s="18" t="inlineStr">
        <is>
          <t>Year 1 (enrollment ramps over ~6 months; ~60% of full year)</t>
        </is>
      </c>
      <c r="B30" s="31">
        <f>B29*0.6</f>
        <v/>
      </c>
      <c r="C30" s="8" t="n"/>
      <c r="D30" s="8" t="n"/>
      <c r="E30" s="8" t="n"/>
      <c r="F30" s="20" t="inlineStr">
        <is>
          <t>Planning shortcut: a linear 6-month ramp gives ~75% of a full year; 60% also allows for the 3-4 months before the first claims are paid.</t>
        </is>
      </c>
    </row>
    <row r="31">
      <c r="A31" s="8" t="n"/>
      <c r="B31" s="8" t="n"/>
      <c r="C31" s="8" t="n"/>
      <c r="D31" s="8" t="n"/>
      <c r="E31" s="8" t="n"/>
      <c r="F31" s="8" t="n"/>
    </row>
    <row r="32">
      <c r="A32" s="17" t="inlineStr">
        <is>
          <t>Verdict</t>
        </is>
      </c>
      <c r="B32" s="17">
        <f>IF(B25&lt;90,"Probably too small to run a program. We will tell you so.",IF(B25&lt;250,"Workable for a small program.","Worth running."))</f>
        <v/>
      </c>
      <c r="C32" s="8" t="n"/>
      <c r="D32" s="8" t="n"/>
      <c r="E32" s="8" t="n"/>
      <c r="F32" s="8" t="n"/>
    </row>
    <row r="33">
      <c r="A33" s="8" t="n"/>
      <c r="B33" s="8" t="n"/>
      <c r="C33" s="8" t="n"/>
      <c r="D33" s="8" t="n"/>
      <c r="E33" s="8" t="n"/>
      <c r="F33" s="8" t="n"/>
    </row>
    <row r="34">
      <c r="A34" s="4" t="inlineStr">
        <is>
          <t>Planning estimate only. Not billing, legal or clinical advice. Payment depends on locality, adjudication, documented consent and no conflicting CCM/PCM/TCM billing in the same month.</t>
        </is>
      </c>
      <c r="B34" s="8" t="n"/>
      <c r="C34" s="8" t="n"/>
      <c r="D34" s="8" t="n"/>
      <c r="E34" s="8" t="n"/>
      <c r="F34" s="8" t="n"/>
    </row>
    <row r="35">
      <c r="A35" s="8" t="n"/>
      <c r="B35" s="8" t="n"/>
      <c r="C35" s="8" t="n"/>
      <c r="D35" s="8" t="n"/>
      <c r="E35" s="8" t="n"/>
      <c r="F35" s="8" t="n"/>
    </row>
  </sheetData>
  <mergeCells count="1">
    <mergeCell ref="A34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2026-09-26T23:14:36Z</dcterms:created>
  <dcterms:modified xmlns:dcterms="http://purl.org/dc/terms/" xmlns:xsi="http://www.w3.org/2001/XMLSchema-instance" xsi:type="dcterms:W3CDTF">2026-09-26T23:14:36Z</dcterms:modified>
</cp:coreProperties>
</file>